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Road Freight" sheetId="2" state="visible" r:id="rId2"/>
    <sheet xmlns:r="http://schemas.openxmlformats.org/officeDocument/2006/relationships" name="Sea Freight" sheetId="3" state="visible" r:id="rId3"/>
    <sheet xmlns:r="http://schemas.openxmlformats.org/officeDocument/2006/relationships" name="Air Freight" sheetId="4" state="visible" r:id="rId4"/>
    <sheet xmlns:r="http://schemas.openxmlformats.org/officeDocument/2006/relationships" name="Road Freight 2025" sheetId="5" state="visible" r:id="rId5"/>
    <sheet xmlns:r="http://schemas.openxmlformats.org/officeDocument/2006/relationships" name="Sea Freight 2025" sheetId="6" state="visible" r:id="rId6"/>
    <sheet xmlns:r="http://schemas.openxmlformats.org/officeDocument/2006/relationships" name="Air Freight 2025" sheetId="7" state="visible" r:id="rId7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#,##0.00000"/>
    <numFmt numFmtId="165" formatCode="#,##0.0"/>
    <numFmt numFmtId="166" formatCode="#,##0.000"/>
    <numFmt numFmtId="167" formatCode="0.000000"/>
  </numFmts>
  <fonts count="2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3"/>
    </font>
    <font>
      <name val="Arial"/>
      <charset val="1"/>
      <family val="0"/>
      <b val="1"/>
      <color rgb="FFFFFFFF"/>
      <sz val="10"/>
    </font>
    <font>
      <name val="Arial"/>
      <charset val="1"/>
      <family val="0"/>
      <i val="1"/>
      <color rgb="FF5D6D7E"/>
      <sz val="9"/>
    </font>
    <font>
      <name val="Arial"/>
      <charset val="1"/>
      <family val="0"/>
      <color rgb="FF1A1A2E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1A1A2E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sz val="10"/>
    </font>
    <font>
      <name val="Arial"/>
      <charset val="1"/>
      <family val="0"/>
      <b val="1"/>
      <sz val="10"/>
    </font>
    <font>
      <name val="Calibri"/>
      <b val="1"/>
      <color rgb="00FFFFFF"/>
      <sz val="10"/>
    </font>
    <font>
      <name val="Calibri"/>
      <i val="1"/>
      <color rgb="007A7D92"/>
      <sz val="8"/>
    </font>
    <font>
      <name val="Calibri"/>
      <b val="1"/>
      <color rgb="00FFFFFF"/>
      <sz val="9"/>
    </font>
    <font>
      <name val="Calibri"/>
      <color rgb="001A1C2A"/>
      <sz val="9"/>
    </font>
    <font>
      <name val="Calibri"/>
      <b val="1"/>
      <color rgb="00F59E0B"/>
      <sz val="10"/>
    </font>
    <font>
      <name val="Calibri"/>
      <b val="1"/>
      <color rgb="001A1C2A"/>
      <sz val="9"/>
    </font>
    <font>
      <name val="Calibri"/>
      <b val="1"/>
      <color rgb="00FFFFFF"/>
      <sz val="11"/>
    </font>
    <font>
      <name val="Calibri"/>
      <color rgb="00F59E0B"/>
      <sz val="9"/>
    </font>
    <font>
      <name val="Calibri"/>
      <b val="1"/>
      <color rgb="00F59E0B"/>
      <sz val="9"/>
    </font>
    <font>
      <name val="Calibri"/>
      <b val="1"/>
      <color rgb="00F59E0B"/>
    </font>
    <font>
      <name val="Calibri"/>
      <b val="1"/>
      <color rgb="001A1C2A"/>
      <sz val="8"/>
    </font>
  </fonts>
  <fills count="14">
    <fill>
      <patternFill/>
    </fill>
    <fill>
      <patternFill patternType="gray125"/>
    </fill>
    <fill>
      <patternFill patternType="solid">
        <fgColor rgb="FF1A3A5C"/>
        <bgColor rgb="FF2C3E50"/>
      </patternFill>
    </fill>
    <fill>
      <patternFill patternType="solid">
        <fgColor rgb="FF2C5F8A"/>
        <bgColor rgb="FF5D6D7E"/>
      </patternFill>
    </fill>
    <fill>
      <patternFill patternType="solid">
        <fgColor rgb="FFF0F4F8"/>
        <bgColor rgb="FFFFFFFF"/>
      </patternFill>
    </fill>
    <fill>
      <patternFill patternType="solid">
        <fgColor rgb="FF2C3E50"/>
        <bgColor rgb="FF1A3A5C"/>
      </patternFill>
    </fill>
    <fill>
      <patternFill patternType="solid">
        <fgColor rgb="FFFFFFFF"/>
        <bgColor rgb="FFF0F4F8"/>
      </patternFill>
    </fill>
    <fill>
      <patternFill patternType="solid">
        <fgColor rgb="FFFFF3CD"/>
        <bgColor rgb="FFF0F4F8"/>
      </patternFill>
    </fill>
    <fill>
      <patternFill patternType="solid">
        <fgColor rgb="00E10600"/>
      </patternFill>
    </fill>
    <fill>
      <patternFill patternType="solid">
        <fgColor rgb="00F4F5F8"/>
      </patternFill>
    </fill>
    <fill>
      <patternFill patternType="solid">
        <fgColor rgb="001A1C2A"/>
      </patternFill>
    </fill>
    <fill>
      <patternFill patternType="solid">
        <fgColor rgb="00FFFFFF"/>
      </patternFill>
    </fill>
    <fill>
      <patternFill patternType="solid">
        <fgColor rgb="00E8F5E9"/>
      </patternFill>
    </fill>
    <fill>
      <patternFill patternType="solid">
        <fgColor rgb="002D2F3E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left" vertical="center" wrapText="1"/>
    </xf>
    <xf numFmtId="4" fontId="8" fillId="6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left" vertical="center" wrapText="1"/>
    </xf>
    <xf numFmtId="4" fontId="8" fillId="4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general" vertical="bottom"/>
    </xf>
    <xf numFmtId="4" fontId="9" fillId="2" borderId="1" applyAlignment="1" pivotButton="0" quotePrefix="0" xfId="0">
      <alignment horizontal="right" vertical="center"/>
    </xf>
    <xf numFmtId="0" fontId="6" fillId="7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center" wrapText="1"/>
    </xf>
    <xf numFmtId="164" fontId="7" fillId="0" borderId="0" applyAlignment="1" pivotButton="0" quotePrefix="0" xfId="0">
      <alignment horizontal="right" vertical="center"/>
    </xf>
    <xf numFmtId="0" fontId="6" fillId="4" borderId="0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 wrapText="1"/>
    </xf>
    <xf numFmtId="3" fontId="7" fillId="0" borderId="1" applyAlignment="1" pivotButton="0" quotePrefix="0" xfId="0">
      <alignment horizontal="right" vertical="center"/>
    </xf>
    <xf numFmtId="165" fontId="7" fillId="0" borderId="1" applyAlignment="1" pivotButton="0" quotePrefix="0" xfId="0">
      <alignment horizontal="right" vertical="center"/>
    </xf>
    <xf numFmtId="165" fontId="8" fillId="0" borderId="1" applyAlignment="1" pivotButton="0" quotePrefix="0" xfId="0">
      <alignment horizontal="right" vertical="bottom"/>
    </xf>
    <xf numFmtId="3" fontId="8" fillId="0" borderId="1" applyAlignment="1" pivotButton="0" quotePrefix="0" xfId="0">
      <alignment horizontal="right" vertical="bottom"/>
    </xf>
    <xf numFmtId="4" fontId="12" fillId="0" borderId="1" applyAlignment="1" pivotButton="0" quotePrefix="0" xfId="0">
      <alignment horizontal="right" vertical="bottom"/>
    </xf>
    <xf numFmtId="0" fontId="5" fillId="2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5" fillId="2" borderId="1" applyAlignment="1" pivotButton="0" quotePrefix="0" xfId="0">
      <alignment horizontal="right" vertical="bottom"/>
    </xf>
    <xf numFmtId="4" fontId="5" fillId="2" borderId="1" applyAlignment="1" pivotButton="0" quotePrefix="0" xfId="0">
      <alignment horizontal="right" vertical="bottom"/>
    </xf>
    <xf numFmtId="166" fontId="13" fillId="0" borderId="1" applyAlignment="1" pivotButton="0" quotePrefix="0" xfId="0">
      <alignment horizontal="right" vertical="bottom"/>
    </xf>
    <xf numFmtId="4" fontId="14" fillId="0" borderId="1" applyAlignment="1" pivotButton="0" quotePrefix="0" xfId="0">
      <alignment horizontal="right" vertical="bottom"/>
    </xf>
    <xf numFmtId="0" fontId="6" fillId="7" borderId="0" applyAlignment="1" pivotButton="0" quotePrefix="0" xfId="0">
      <alignment horizontal="left" vertical="center" wrapText="1"/>
    </xf>
    <xf numFmtId="166" fontId="7" fillId="0" borderId="0" applyAlignment="1" pivotButton="0" quotePrefix="0" xfId="0">
      <alignment horizontal="right" vertical="center"/>
    </xf>
    <xf numFmtId="165" fontId="7" fillId="0" borderId="0" applyAlignment="1" pivotButton="0" quotePrefix="0" xfId="0">
      <alignment horizontal="right" vertical="center"/>
    </xf>
    <xf numFmtId="3" fontId="13" fillId="0" borderId="1" applyAlignment="1" pivotButton="0" quotePrefix="0" xfId="0">
      <alignment horizontal="right" vertical="bottom"/>
    </xf>
    <xf numFmtId="0" fontId="11" fillId="7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3" fontId="14" fillId="7" borderId="1" applyAlignment="1" pivotButton="0" quotePrefix="0" xfId="0">
      <alignment horizontal="right" vertical="bottom"/>
    </xf>
    <xf numFmtId="4" fontId="14" fillId="7" borderId="1" applyAlignment="1" pivotButton="0" quotePrefix="0" xfId="0">
      <alignment horizontal="right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left" vertical="center" wrapText="1"/>
    </xf>
    <xf numFmtId="4" fontId="8" fillId="6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left" vertical="center" wrapText="1"/>
    </xf>
    <xf numFmtId="4" fontId="8" fillId="4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left" vertical="center"/>
    </xf>
    <xf numFmtId="0" fontId="0" fillId="2" borderId="1" applyAlignment="1" pivotButton="0" quotePrefix="0" xfId="0">
      <alignment horizontal="general" vertical="bottom"/>
    </xf>
    <xf numFmtId="4" fontId="9" fillId="2" borderId="1" applyAlignment="1" pivotButton="0" quotePrefix="0" xfId="0">
      <alignment horizontal="right" vertical="center"/>
    </xf>
    <xf numFmtId="0" fontId="6" fillId="7" borderId="0" applyAlignment="1" pivotButton="0" quotePrefix="0" xfId="0">
      <alignment horizontal="left" vertical="center" wrapText="1"/>
    </xf>
    <xf numFmtId="0" fontId="15" fillId="8" borderId="0" applyAlignment="1" pivotButton="0" quotePrefix="0" xfId="0">
      <alignment horizontal="left" vertical="center"/>
    </xf>
    <xf numFmtId="0" fontId="16" fillId="9" borderId="0" applyAlignment="1" pivotButton="0" quotePrefix="0" xfId="0">
      <alignment horizontal="left" vertical="center" wrapText="1"/>
    </xf>
    <xf numFmtId="0" fontId="17" fillId="10" borderId="0" applyAlignment="1" pivotButton="0" quotePrefix="0" xfId="0">
      <alignment horizontal="left" vertical="center"/>
    </xf>
    <xf numFmtId="0" fontId="18" fillId="9" borderId="0" applyAlignment="1" pivotButton="0" quotePrefix="0" xfId="0">
      <alignment horizontal="left" vertical="center" wrapText="1"/>
    </xf>
    <xf numFmtId="167" fontId="18" fillId="9" borderId="0" applyAlignment="1" pivotButton="0" quotePrefix="0" xfId="0">
      <alignment horizontal="left" vertical="center" wrapText="1"/>
    </xf>
    <xf numFmtId="0" fontId="18" fillId="11" borderId="0" applyAlignment="1" pivotButton="0" quotePrefix="0" xfId="0">
      <alignment horizontal="left" vertical="center" wrapText="1"/>
    </xf>
    <xf numFmtId="167" fontId="18" fillId="11" borderId="0" applyAlignment="1" pivotButton="0" quotePrefix="0" xfId="0">
      <alignment horizontal="left" vertical="center" wrapText="1"/>
    </xf>
    <xf numFmtId="0" fontId="17" fillId="10" borderId="0" applyAlignment="1" pivotButton="0" quotePrefix="0" xfId="0">
      <alignment horizontal="left" vertical="center"/>
    </xf>
    <xf numFmtId="0" fontId="0" fillId="10" borderId="0" pivotButton="0" quotePrefix="0" xfId="0"/>
    <xf numFmtId="167" fontId="19" fillId="10" borderId="0" applyAlignment="1" pivotButton="0" quotePrefix="0" xfId="0">
      <alignment horizontal="left" vertical="center"/>
    </xf>
    <xf numFmtId="0" fontId="20" fillId="12" borderId="0" applyAlignment="1" pivotButton="0" quotePrefix="0" xfId="0">
      <alignment horizontal="left" vertical="center" wrapText="1"/>
    </xf>
    <xf numFmtId="0" fontId="0" fillId="12" borderId="0" pivotButton="0" quotePrefix="0" xfId="0"/>
    <xf numFmtId="0" fontId="10" fillId="2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center" wrapText="1"/>
    </xf>
    <xf numFmtId="164" fontId="7" fillId="0" borderId="0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center" wrapText="1"/>
    </xf>
    <xf numFmtId="3" fontId="7" fillId="0" borderId="1" applyAlignment="1" pivotButton="0" quotePrefix="0" xfId="0">
      <alignment horizontal="right" vertical="center"/>
    </xf>
    <xf numFmtId="165" fontId="7" fillId="0" borderId="1" applyAlignment="1" pivotButton="0" quotePrefix="0" xfId="0">
      <alignment horizontal="right" vertical="center"/>
    </xf>
    <xf numFmtId="165" fontId="8" fillId="0" borderId="1" applyAlignment="1" pivotButton="0" quotePrefix="0" xfId="0">
      <alignment horizontal="right" vertical="bottom"/>
    </xf>
    <xf numFmtId="3" fontId="8" fillId="0" borderId="1" applyAlignment="1" pivotButton="0" quotePrefix="0" xfId="0">
      <alignment horizontal="right" vertical="bottom"/>
    </xf>
    <xf numFmtId="4" fontId="12" fillId="0" borderId="1" applyAlignment="1" pivotButton="0" quotePrefix="0" xfId="0">
      <alignment horizontal="right" vertical="bottom"/>
    </xf>
    <xf numFmtId="0" fontId="5" fillId="2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3" fontId="5" fillId="2" borderId="1" applyAlignment="1" pivotButton="0" quotePrefix="0" xfId="0">
      <alignment horizontal="right" vertical="bottom"/>
    </xf>
    <xf numFmtId="4" fontId="5" fillId="2" borderId="1" applyAlignment="1" pivotButton="0" quotePrefix="0" xfId="0">
      <alignment horizontal="right" vertical="bottom"/>
    </xf>
    <xf numFmtId="166" fontId="13" fillId="0" borderId="1" applyAlignment="1" pivotButton="0" quotePrefix="0" xfId="0">
      <alignment horizontal="right" vertical="bottom"/>
    </xf>
    <xf numFmtId="4" fontId="14" fillId="0" borderId="1" applyAlignment="1" pivotButton="0" quotePrefix="0" xfId="0">
      <alignment horizontal="right" vertical="bottom"/>
    </xf>
    <xf numFmtId="166" fontId="7" fillId="0" borderId="0" applyAlignment="1" pivotButton="0" quotePrefix="0" xfId="0">
      <alignment horizontal="right" vertical="center"/>
    </xf>
    <xf numFmtId="165" fontId="7" fillId="0" borderId="0" applyAlignment="1" pivotButton="0" quotePrefix="0" xfId="0">
      <alignment horizontal="right" vertical="center"/>
    </xf>
    <xf numFmtId="3" fontId="13" fillId="0" borderId="1" applyAlignment="1" pivotButton="0" quotePrefix="0" xfId="0">
      <alignment horizontal="right" vertical="bottom"/>
    </xf>
    <xf numFmtId="0" fontId="11" fillId="7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3" fontId="14" fillId="7" borderId="1" applyAlignment="1" pivotButton="0" quotePrefix="0" xfId="0">
      <alignment horizontal="right" vertical="bottom"/>
    </xf>
    <xf numFmtId="4" fontId="14" fillId="7" borderId="1" applyAlignment="1" pivotButton="0" quotePrefix="0" xfId="0">
      <alignment horizontal="right" vertical="bottom"/>
    </xf>
    <xf numFmtId="0" fontId="21" fillId="10" borderId="0" applyAlignment="1" pivotButton="0" quotePrefix="0" xfId="0">
      <alignment horizontal="left" vertical="center"/>
    </xf>
    <xf numFmtId="0" fontId="22" fillId="13" borderId="0" pivotButton="0" quotePrefix="0" xfId="0"/>
    <xf numFmtId="0" fontId="0" fillId="13" borderId="0" pivotButton="0" quotePrefix="0" xfId="0"/>
    <xf numFmtId="0" fontId="18" fillId="9" borderId="0" pivotButton="0" quotePrefix="0" xfId="0"/>
    <xf numFmtId="0" fontId="0" fillId="9" borderId="0" pivotButton="0" quotePrefix="0" xfId="0"/>
    <xf numFmtId="0" fontId="17" fillId="10" borderId="0" applyAlignment="1" pivotButton="0" quotePrefix="0" xfId="0">
      <alignment horizontal="center" vertical="center"/>
    </xf>
    <xf numFmtId="0" fontId="18" fillId="9" borderId="0" applyAlignment="1" pivotButton="0" quotePrefix="0" xfId="0">
      <alignment horizontal="left" vertical="center"/>
    </xf>
    <xf numFmtId="4" fontId="18" fillId="9" borderId="0" applyAlignment="1" pivotButton="0" quotePrefix="0" xfId="0">
      <alignment horizontal="center" vertical="center"/>
    </xf>
    <xf numFmtId="0" fontId="18" fillId="9" borderId="0" applyAlignment="1" pivotButton="0" quotePrefix="0" xfId="0">
      <alignment horizontal="center" vertical="center"/>
    </xf>
    <xf numFmtId="167" fontId="18" fillId="9" borderId="0" applyAlignment="1" pivotButton="0" quotePrefix="0" xfId="0">
      <alignment horizontal="center" vertical="center"/>
    </xf>
    <xf numFmtId="0" fontId="18" fillId="11" borderId="0" applyAlignment="1" pivotButton="0" quotePrefix="0" xfId="0">
      <alignment horizontal="left" vertical="center"/>
    </xf>
    <xf numFmtId="4" fontId="18" fillId="11" borderId="0" applyAlignment="1" pivotButton="0" quotePrefix="0" xfId="0">
      <alignment horizontal="center" vertical="center"/>
    </xf>
    <xf numFmtId="0" fontId="18" fillId="11" borderId="0" applyAlignment="1" pivotButton="0" quotePrefix="0" xfId="0">
      <alignment horizontal="center" vertical="center"/>
    </xf>
    <xf numFmtId="167" fontId="18" fillId="11" borderId="0" applyAlignment="1" pivotButton="0" quotePrefix="0" xfId="0">
      <alignment horizontal="center" vertical="center"/>
    </xf>
    <xf numFmtId="0" fontId="17" fillId="10" borderId="0" pivotButton="0" quotePrefix="0" xfId="0"/>
    <xf numFmtId="4" fontId="23" fillId="10" borderId="0" pivotButton="0" quotePrefix="0" xfId="0"/>
    <xf numFmtId="167" fontId="23" fillId="10" borderId="0" pivotButton="0" quotePrefix="0" xfId="0"/>
    <xf numFmtId="0" fontId="16" fillId="9" borderId="0" applyAlignment="1" pivotButton="0" quotePrefix="0" xfId="0">
      <alignment wrapText="1"/>
    </xf>
    <xf numFmtId="4" fontId="18" fillId="9" borderId="0" applyAlignment="1" pivotButton="0" quotePrefix="0" xfId="0">
      <alignment horizontal="left" vertical="center"/>
    </xf>
    <xf numFmtId="167" fontId="18" fillId="9" borderId="0" applyAlignment="1" pivotButton="0" quotePrefix="0" xfId="0">
      <alignment horizontal="left" vertical="center"/>
    </xf>
    <xf numFmtId="4" fontId="18" fillId="11" borderId="0" applyAlignment="1" pivotButton="0" quotePrefix="0" xfId="0">
      <alignment horizontal="left" vertical="center"/>
    </xf>
    <xf numFmtId="167" fontId="18" fillId="11" borderId="0" applyAlignment="1" pivotButton="0" quotePrefix="0" xfId="0">
      <alignment horizontal="left" vertical="center"/>
    </xf>
    <xf numFmtId="0" fontId="24" fillId="10" borderId="0" pivotButton="0" quotePrefix="0" xfId="0"/>
    <xf numFmtId="0" fontId="25" fillId="12" borderId="0" applyAlignment="1" pivotButton="0" quotePrefix="0" xfId="0">
      <alignment wrapText="1"/>
    </xf>
    <xf numFmtId="0" fontId="20" fillId="9" borderId="0" pivotButton="0" quotePrefix="0" xfId="0"/>
    <xf numFmtId="4" fontId="20" fillId="9" borderId="0" pivotButton="0" quotePrefix="0" xfId="0"/>
    <xf numFmtId="167" fontId="20" fillId="9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D"/>
      <rgbColor rgb="FFF0F4F8"/>
      <rgbColor rgb="FF660066"/>
      <rgbColor rgb="FFFF8080"/>
      <rgbColor rgb="FF2C5F8A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D6D7E"/>
      <rgbColor rgb="FF969696"/>
      <rgbColor rgb="FF1A3A5C"/>
      <rgbColor rgb="FF339966"/>
      <rgbColor rgb="FF003300"/>
      <rgbColor rgb="FF1A1A2E"/>
      <rgbColor rgb="FF993300"/>
      <rgbColor rgb="FF993366"/>
      <rgbColor rgb="FF333399"/>
      <rgbColor rgb="FF2C3E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3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4" customWidth="1" style="39" min="1" max="1"/>
    <col width="18" customWidth="1" style="39" min="2" max="3"/>
    <col width="24" customWidth="1" style="39" min="4" max="4"/>
    <col width="30" customWidth="1" style="39" min="5" max="5"/>
  </cols>
  <sheetData>
    <row r="1" ht="30" customHeight="1" s="40">
      <c r="A1" s="41" t="inlineStr">
        <is>
          <t>CADILLAC HERTZ TEAM JOTA — TRANSPORT LOG  |  2024 &amp; 2025 WEC SEASONS</t>
        </is>
      </c>
    </row>
    <row r="2" ht="18" customHeight="1" s="40">
      <c r="A2" s="42" t="inlineStr">
        <is>
          <t>FIA 3-Star Environmental Accreditation  |  Objective 9: 7.5% Transport Reduction  |  KPI 30  |  Cat. 13 &amp; 17</t>
        </is>
      </c>
    </row>
    <row r="3" ht="36" customHeight="1" s="40">
      <c r="A3" s="43" t="inlineStr">
        <is>
          <t>Source: Freight summary email received from DHL logistics team (2024 WEC season). All air freight is DHL chartered flights. Routes confirm 2024 season: Qatar, Brazil, Japan, USA, Bahrain. Emissions calculated using DEFRA 2024 UK emission factors.</t>
        </is>
      </c>
    </row>
    <row r="4" ht="36" customHeight="1" s="40"/>
    <row r="5" ht="21.75" customHeight="1" s="40">
      <c r="A5" s="44" t="inlineStr">
        <is>
          <t>Transport Category</t>
        </is>
      </c>
      <c r="B5" s="44" t="inlineStr">
        <is>
          <t>Total Weight / Volume</t>
        </is>
      </c>
      <c r="C5" s="44" t="inlineStr">
        <is>
          <t>CO₂e (tCO₂e)</t>
        </is>
      </c>
      <c r="D5" s="44" t="inlineStr">
        <is>
          <t>DEFRA Factor Used</t>
        </is>
      </c>
      <c r="E5" s="44" t="inlineStr">
        <is>
          <t>Notes</t>
        </is>
      </c>
    </row>
    <row r="6" ht="19.5" customHeight="1" s="40">
      <c r="A6" s="45" t="inlineStr">
        <is>
          <t>Road — HGV (Freight)</t>
        </is>
      </c>
      <c r="B6" s="45" t="inlineStr">
        <is>
          <t>31,000 kg</t>
        </is>
      </c>
      <c r="C6" s="46">
        <f>'Road Freight'!G8</f>
        <v/>
      </c>
      <c r="D6" s="45" t="inlineStr">
        <is>
          <t>Diesel: 2.51784 kg CO₂e/L (DEFRA 2024)</t>
        </is>
      </c>
      <c r="E6" s="45" t="inlineStr">
        <is>
          <t>27,980 miles @ 13.7 mpg</t>
        </is>
      </c>
    </row>
    <row r="7" ht="19.5" customHeight="1" s="40">
      <c r="A7" s="47" t="inlineStr">
        <is>
          <t>Road — Minibus (Staff)</t>
        </is>
      </c>
      <c r="B7" s="47" t="inlineStr">
        <is>
          <t>Staff</t>
        </is>
      </c>
      <c r="C7" s="48">
        <f>'Road Freight'!G9</f>
        <v/>
      </c>
      <c r="D7" s="47" t="inlineStr">
        <is>
          <t>Diesel: 2.51784 kg CO₂e/L (DEFRA 2024)</t>
        </is>
      </c>
      <c r="E7" s="47" t="inlineStr">
        <is>
          <t>6,160 miles @ 45 mpg</t>
        </is>
      </c>
    </row>
    <row r="8" ht="19.5" customHeight="1" s="40">
      <c r="A8" s="45" t="inlineStr">
        <is>
          <t>Road — Car (Staff)</t>
        </is>
      </c>
      <c r="B8" s="45" t="inlineStr">
        <is>
          <t>Staff</t>
        </is>
      </c>
      <c r="C8" s="46">
        <f>'Road Freight'!G10</f>
        <v/>
      </c>
      <c r="D8" s="45" t="inlineStr">
        <is>
          <t>Diesel: 2.51784 kg CO₂e/L (DEFRA 2024)</t>
        </is>
      </c>
      <c r="E8" s="45" t="inlineStr">
        <is>
          <t>1,820 miles @ 40 mpg</t>
        </is>
      </c>
    </row>
    <row r="9" ht="19.5" customHeight="1" s="40">
      <c r="A9" s="47" t="inlineStr">
        <is>
          <t>Sea Freight — DHL (3.5 FCL)</t>
        </is>
      </c>
      <c r="B9" s="47" t="inlineStr">
        <is>
          <t>26,060 kg</t>
        </is>
      </c>
      <c r="C9" s="48">
        <f>'Sea Freight'!G8</f>
        <v/>
      </c>
      <c r="D9" s="47" t="inlineStr">
        <is>
          <t>Container ship: 0.01634 kg CO₂e/t·km (DEFRA 2024)</t>
        </is>
      </c>
      <c r="E9" s="47" t="inlineStr">
        <is>
          <t>UK–Qatar, Brazil–USA, Japan–Bahrain</t>
        </is>
      </c>
    </row>
    <row r="10" ht="19.5" customHeight="1" s="40">
      <c r="A10" s="45" t="inlineStr">
        <is>
          <t>Sea Freight — DHL (0.5 FCL)</t>
        </is>
      </c>
      <c r="B10" s="45" t="inlineStr">
        <is>
          <t>4,750 kg</t>
        </is>
      </c>
      <c r="C10" s="46">
        <f>'Sea Freight'!G9</f>
        <v/>
      </c>
      <c r="D10" s="45" t="inlineStr">
        <is>
          <t>Container ship: 0.01634 kg CO₂e/t·km (DEFRA 2024)</t>
        </is>
      </c>
      <c r="E10" s="45" t="inlineStr">
        <is>
          <t>UK–Brazil–Japan–Bahrain; UK–USA–UK</t>
        </is>
      </c>
    </row>
    <row r="11" ht="19.5" customHeight="1" s="40">
      <c r="A11" s="47" t="inlineStr">
        <is>
          <t>Air Freight — LD Pallets ×5</t>
        </is>
      </c>
      <c r="B11" s="47" t="inlineStr">
        <is>
          <t>11,250 kg</t>
        </is>
      </c>
      <c r="C11" s="48">
        <f>'Air Freight'!G8</f>
        <v/>
      </c>
      <c r="D11" s="47" t="inlineStr">
        <is>
          <t>Air freight long haul: 0.607 kg CO₂e/t·km (DEFRA 2024, no RF)</t>
        </is>
      </c>
      <c r="E11" s="47" t="inlineStr">
        <is>
          <t>Qatar–Stuttgart, Liège–Brazil, USA–Japan</t>
        </is>
      </c>
    </row>
    <row r="12" ht="19.5" customHeight="1" s="40">
      <c r="A12" s="45" t="inlineStr">
        <is>
          <t>Air Freight — Q6 Pallets ×7</t>
        </is>
      </c>
      <c r="B12" s="45" t="inlineStr">
        <is>
          <t>11,810 kg</t>
        </is>
      </c>
      <c r="C12" s="46">
        <f>'Air Freight'!G9</f>
        <v/>
      </c>
      <c r="D12" s="45" t="inlineStr">
        <is>
          <t>Air freight long haul: 0.607 kg CO₂e/t·km (DEFRA 2024, no RF)</t>
        </is>
      </c>
      <c r="E12" s="45" t="inlineStr">
        <is>
          <t>Qatar–Stuttgart, Liège–Brazil, USA–Japan</t>
        </is>
      </c>
    </row>
    <row r="13" ht="19.5" customHeight="1" s="40">
      <c r="A13" s="49" t="inlineStr">
        <is>
          <t>TOTAL ESTIMATED CO₂e (all transport categories)</t>
        </is>
      </c>
      <c r="B13" s="50" t="n"/>
      <c r="C13" s="51">
        <f>SUM('Road Freight'!G8:G10,'Sea Freight'!G8:G9,'Air Freight'!G8:G9)</f>
        <v/>
      </c>
      <c r="D13" s="50" t="n"/>
      <c r="E13" s="50" t="n"/>
    </row>
    <row r="14" ht="21.75" customHeight="1" s="40">
      <c r="A14" s="52" t="inlineStr">
        <is>
          <t>⚠ Note on aviation radiative forcing (RF): DEFRA recommends applying a ×2.7 RF uplift factor to air freight to account for aviation's wider climate impact at altitude. Without RF the air freight above totals ~the figures shown. With RF the air freight figures would be approximately 2.7× higher. The VSME may or may not apply RF — check with AvISO which approach was used in the 2024 calculation.</t>
        </is>
      </c>
    </row>
    <row r="15" ht="48" customHeight="1" s="40">
      <c r="A15" s="39" t="n"/>
    </row>
    <row r="17" ht="22" customHeight="1" s="40">
      <c r="A17" s="53" t="inlineStr">
        <is>
          <t>2025 WEC SEASON — DATA CONFIRMED APRIL 2026 (DHL REPORT)</t>
        </is>
      </c>
    </row>
    <row r="18" ht="28" customHeight="1" s="40">
      <c r="A18" s="54" t="inlineStr">
        <is>
          <t>Source: DHL Logistics Report 2025 received April 2026. Road from internal fleet records. DEFRA 2024 factors used for like-for-like comparison.</t>
        </is>
      </c>
    </row>
    <row r="20" ht="18" customHeight="1" s="40">
      <c r="A20" s="55" t="inlineStr">
        <is>
          <t>Transport Category</t>
        </is>
      </c>
      <c r="B20" s="55" t="inlineStr">
        <is>
          <t>Total Weight / Volume</t>
        </is>
      </c>
      <c r="C20" s="55" t="inlineStr">
        <is>
          <t>CO₂e (tCO₂e)</t>
        </is>
      </c>
      <c r="D20" s="55" t="inlineStr">
        <is>
          <t>DEFRA Factor Used</t>
        </is>
      </c>
      <c r="E20" s="55" t="inlineStr">
        <is>
          <t>Notes</t>
        </is>
      </c>
    </row>
    <row r="21" ht="18" customHeight="1" s="40">
      <c r="A21" s="56" t="inlineStr">
        <is>
          <t>Road — HGV (Freight)</t>
        </is>
      </c>
      <c r="B21" s="56" t="inlineStr">
        <is>
          <t>31,000 kg</t>
        </is>
      </c>
      <c r="C21" s="57" t="n">
        <v>19.383561</v>
      </c>
      <c r="D21" s="56" t="inlineStr">
        <is>
          <t>Diesel: 2.51784 kg CO₂e/L (DEFRA 2024)</t>
        </is>
      </c>
      <c r="E21" s="56" t="inlineStr">
        <is>
          <t>23,200 miles @ 13.7 mpg  ↓ vs 2024 (27,980 mi)</t>
        </is>
      </c>
    </row>
    <row r="22" ht="18" customHeight="1" s="40">
      <c r="A22" s="58" t="inlineStr">
        <is>
          <t>Road — Minibus (Staff)</t>
        </is>
      </c>
      <c r="B22" s="58" t="inlineStr">
        <is>
          <t>Staff</t>
        </is>
      </c>
      <c r="C22" s="59" t="n">
        <v>1.566875</v>
      </c>
      <c r="D22" s="58" t="inlineStr">
        <is>
          <t>Diesel: 2.51784 kg CO₂e/L (DEFRA 2024)</t>
        </is>
      </c>
      <c r="E22" s="58" t="inlineStr">
        <is>
          <t>6,160 miles @ 45 mpg  = same as 2024</t>
        </is>
      </c>
    </row>
    <row r="23" ht="18" customHeight="1" s="40">
      <c r="A23" s="56" t="inlineStr">
        <is>
          <t>Road — Car (Staff)</t>
        </is>
      </c>
      <c r="B23" s="56" t="inlineStr">
        <is>
          <t>Staff</t>
        </is>
      </c>
      <c r="C23" s="57" t="n">
        <v>0.701088</v>
      </c>
      <c r="D23" s="56" t="inlineStr">
        <is>
          <t>Diesel: 2.51784 kg CO₂e/L (DEFRA 2024)</t>
        </is>
      </c>
      <c r="E23" s="56" t="inlineStr">
        <is>
          <t>2,450 miles @ 40 mpg  ↑ vs 2024 (1,820 mi)</t>
        </is>
      </c>
    </row>
    <row r="24" ht="18" customHeight="1" s="40">
      <c r="A24" s="58" t="inlineStr">
        <is>
          <t>Sea Freight — DHL (3.5 FCL)</t>
        </is>
      </c>
      <c r="B24" s="58" t="inlineStr">
        <is>
          <t>26,060 kg</t>
        </is>
      </c>
      <c r="C24" s="59" t="n">
        <v>4.442584</v>
      </c>
      <c r="D24" s="58" t="inlineStr">
        <is>
          <t>Container: 0.01634 kg CO₂e/t·km (DEFRA 2024)</t>
        </is>
      </c>
      <c r="E24" s="58" t="inlineStr">
        <is>
          <t>UK–Qatar, Brazil–USA, Japan–Bahrain  = same as 2024</t>
        </is>
      </c>
    </row>
    <row r="25" ht="18" customHeight="1" s="40">
      <c r="A25" s="56" t="inlineStr">
        <is>
          <t>Sea Freight — DHL (0.5 FCL)</t>
        </is>
      </c>
      <c r="B25" s="56" t="inlineStr">
        <is>
          <t>4,750 kg</t>
        </is>
      </c>
      <c r="C25" s="57" t="n">
        <v>2.208147</v>
      </c>
      <c r="D25" s="56" t="inlineStr">
        <is>
          <t>Container: 0.01634 kg CO₂e/t·km (DEFRA 2024)</t>
        </is>
      </c>
      <c r="E25" s="56" t="inlineStr">
        <is>
          <t>UK–Brazil–Japan–Bahrain; UK–USA–UK  = same as 2024</t>
        </is>
      </c>
    </row>
    <row r="26" ht="18" customHeight="1" s="40">
      <c r="A26" s="58" t="inlineStr">
        <is>
          <t>Air Freight — LD Pallets ×5</t>
        </is>
      </c>
      <c r="B26" s="58" t="inlineStr">
        <is>
          <t>11,250 kg</t>
        </is>
      </c>
      <c r="C26" s="59" t="n">
        <v>55.99575</v>
      </c>
      <c r="D26" s="58" t="inlineStr">
        <is>
          <t>Air LH: 0.607 kg CO₂e/t·km (DEFRA 2024, no RF)</t>
        </is>
      </c>
      <c r="E26" s="58" t="inlineStr">
        <is>
          <t>Qatar–Stuttgart, Liège–Brazil, USA–Japan  = same as 2024</t>
        </is>
      </c>
    </row>
    <row r="27" ht="18" customHeight="1" s="40">
      <c r="A27" s="56" t="inlineStr">
        <is>
          <t>Air Freight — Q6 Pallets ×7</t>
        </is>
      </c>
      <c r="B27" s="56" t="inlineStr">
        <is>
          <t>11,810 kg</t>
        </is>
      </c>
      <c r="C27" s="57" t="n">
        <v>58.783094</v>
      </c>
      <c r="D27" s="56" t="inlineStr">
        <is>
          <t>Air LH: 0.607 kg CO₂e/t·km (DEFRA 2024, no RF)</t>
        </is>
      </c>
      <c r="E27" s="56" t="inlineStr">
        <is>
          <t>Qatar–Stuttgart, Liège–Brazil, USA–Japan  = same as 2024</t>
        </is>
      </c>
    </row>
    <row r="28" ht="22" customHeight="1" s="40">
      <c r="A28" s="60" t="inlineStr">
        <is>
          <t>TOTAL ESTIMATED CO₂e 2025 (all transport categories)</t>
        </is>
      </c>
      <c r="B28" s="61" t="n"/>
      <c r="C28" s="62" t="n">
        <v>143.081099</v>
      </c>
      <c r="D28" s="61" t="n"/>
      <c r="E28" s="61" t="n"/>
    </row>
    <row r="30" ht="36" customHeight="1" s="40">
      <c r="A30" s="63" t="inlineStr">
        <is>
          <t>YEAR-ON-YEAR: 2024 = 207.89 tCO₂e → 2025 = 143.08 tCO₂e (-31.2%)  |  HGV ↓17.1% (27,980→23,200 mi)  |  Car ↑34.6% (1,820→2,450 mi)  |  Sea &amp; Air freight unchanged  |  See Road/Sea/Air 2025 tabs for full detail.</t>
        </is>
      </c>
      <c r="B30" s="64" t="n"/>
      <c r="C30" s="64" t="n"/>
      <c r="D30" s="64" t="n"/>
      <c r="E30" s="64" t="n"/>
    </row>
  </sheetData>
  <mergeCells count="6">
    <mergeCell ref="A2:E2"/>
    <mergeCell ref="A15:E15"/>
    <mergeCell ref="A1:E1"/>
    <mergeCell ref="A17:E17"/>
    <mergeCell ref="A18:E18"/>
    <mergeCell ref="A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8" customWidth="1" style="39" min="1" max="1"/>
    <col width="16" customWidth="1" style="39" min="2" max="4"/>
    <col width="22" customWidth="1" style="39" min="5" max="6"/>
    <col width="18" customWidth="1" style="39" min="7" max="7"/>
  </cols>
  <sheetData>
    <row r="1" ht="27.75" customHeight="1" s="40">
      <c r="A1" s="65" t="inlineStr">
        <is>
          <t>ROAD FREIGHT — 2024 WEC SEASON</t>
        </is>
      </c>
    </row>
    <row r="2" ht="15" customHeight="1" s="40">
      <c r="A2" s="42" t="inlineStr">
        <is>
          <t>EMISSION FACTOR ASSUMPTIONS (DEFRA 2024)</t>
        </is>
      </c>
    </row>
    <row r="3" ht="32.25" customHeight="1" s="40">
      <c r="A3" s="66" t="inlineStr">
        <is>
          <t>Diesel emission factor (kg CO₂e per litre):</t>
        </is>
      </c>
      <c r="C3" s="67" t="n">
        <v>2.51784</v>
      </c>
      <c r="D3" s="43" t="inlineStr">
        <is>
          <t>Source: DEFRA Conversion Factors 2024, Table 1</t>
        </is>
      </c>
    </row>
    <row r="4" ht="21.75" customHeight="1" s="40">
      <c r="A4" s="66" t="inlineStr">
        <is>
          <t>Litres per UK gallon:</t>
        </is>
      </c>
      <c r="C4" s="67" t="n">
        <v>4.54609</v>
      </c>
      <c r="D4" s="43" t="inlineStr">
        <is>
          <t>Standard UK measure</t>
        </is>
      </c>
    </row>
    <row r="7" ht="21.75" customHeight="1" s="40">
      <c r="A7" s="44" t="inlineStr">
        <is>
          <t>Vehicle Type</t>
        </is>
      </c>
      <c r="B7" s="44" t="inlineStr">
        <is>
          <t>Miles</t>
        </is>
      </c>
      <c r="C7" s="44" t="inlineStr">
        <is>
          <t>MPG</t>
        </is>
      </c>
      <c r="D7" s="44" t="inlineStr">
        <is>
          <t>Fuel Type</t>
        </is>
      </c>
      <c r="E7" s="44" t="inlineStr">
        <is>
          <t>Litres Consumed</t>
        </is>
      </c>
      <c r="F7" s="44" t="inlineStr">
        <is>
          <t>kg CO₂e</t>
        </is>
      </c>
      <c r="G7" s="44" t="inlineStr">
        <is>
          <t>tCO₂e</t>
        </is>
      </c>
    </row>
    <row r="8" ht="18" customHeight="1" s="40">
      <c r="A8" s="68" t="inlineStr">
        <is>
          <t>HGV (Road Freight)</t>
        </is>
      </c>
      <c r="B8" s="69" t="n">
        <v>27980</v>
      </c>
      <c r="C8" s="70" t="n">
        <v>13.7</v>
      </c>
      <c r="D8" s="68" t="inlineStr">
        <is>
          <t>Diesel</t>
        </is>
      </c>
      <c r="E8" s="71">
        <f>(B8/C8)*$C$4</f>
        <v/>
      </c>
      <c r="F8" s="72">
        <f>E8*$C$3</f>
        <v/>
      </c>
      <c r="G8" s="73">
        <f>F8/1000</f>
        <v/>
      </c>
    </row>
    <row r="9" ht="18" customHeight="1" s="40">
      <c r="A9" s="68" t="inlineStr">
        <is>
          <t>Minibus (Staff)</t>
        </is>
      </c>
      <c r="B9" s="69" t="n">
        <v>6160</v>
      </c>
      <c r="C9" s="70" t="n">
        <v>45</v>
      </c>
      <c r="D9" s="68" t="inlineStr">
        <is>
          <t>Diesel</t>
        </is>
      </c>
      <c r="E9" s="71">
        <f>(B9/C9)*$C$4</f>
        <v/>
      </c>
      <c r="F9" s="72">
        <f>E9*$C$3</f>
        <v/>
      </c>
      <c r="G9" s="73">
        <f>F9/1000</f>
        <v/>
      </c>
    </row>
    <row r="10" ht="18" customHeight="1" s="40">
      <c r="A10" s="68" t="inlineStr">
        <is>
          <t>Car (Staff)</t>
        </is>
      </c>
      <c r="B10" s="69" t="n">
        <v>1820</v>
      </c>
      <c r="C10" s="70" t="n">
        <v>40</v>
      </c>
      <c r="D10" s="68" t="inlineStr">
        <is>
          <t>Diesel</t>
        </is>
      </c>
      <c r="E10" s="71">
        <f>(B10/C10)*$C$4</f>
        <v/>
      </c>
      <c r="F10" s="72">
        <f>E10*$C$3</f>
        <v/>
      </c>
      <c r="G10" s="73">
        <f>F10/1000</f>
        <v/>
      </c>
    </row>
    <row r="11" ht="19.5" customHeight="1" s="40">
      <c r="A11" s="74" t="inlineStr">
        <is>
          <t>ROAD TOTAL</t>
        </is>
      </c>
      <c r="B11" s="50" t="n"/>
      <c r="C11" s="50" t="n"/>
      <c r="D11" s="50" t="n"/>
      <c r="E11" s="75" t="n"/>
      <c r="F11" s="76">
        <f>SUM(F8:F10)</f>
        <v/>
      </c>
      <c r="G11" s="77">
        <f>SUM(G8:G10)</f>
        <v/>
      </c>
    </row>
  </sheetData>
  <mergeCells count="2">
    <mergeCell ref="A2:G2"/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G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0" customWidth="1" style="39" min="1" max="1"/>
    <col width="16" customWidth="1" style="39" min="2" max="2"/>
    <col width="18" customWidth="1" style="39" min="3" max="3"/>
    <col width="16" customWidth="1" style="39" min="4" max="4"/>
    <col width="22" customWidth="1" style="39" min="5" max="6"/>
    <col width="18" customWidth="1" style="39" min="7" max="7"/>
  </cols>
  <sheetData>
    <row r="1" ht="27.75" customHeight="1" s="40">
      <c r="A1" s="65" t="inlineStr">
        <is>
          <t>SEA FREIGHT — 2024 WEC SEASON (DHL)</t>
        </is>
      </c>
    </row>
    <row r="2" ht="15" customHeight="1" s="40">
      <c r="A2" s="42" t="inlineStr">
        <is>
          <t>EMISSION FACTOR ASSUMPTIONS (DEFRA 2024)</t>
        </is>
      </c>
    </row>
    <row r="3" ht="32.25" customHeight="1" s="40">
      <c r="A3" s="66" t="inlineStr">
        <is>
          <t>Container ship CO₂e factor (kg per tonne·km):</t>
        </is>
      </c>
      <c r="C3" s="67" t="n">
        <v>0.01634</v>
      </c>
      <c r="D3" s="43" t="inlineStr">
        <is>
          <t>Source: DEFRA Conversion Factors 2024, Freight Table</t>
        </is>
      </c>
    </row>
    <row r="4" ht="27.75" customHeight="1" s="40">
      <c r="A4" s="43" t="inlineStr">
        <is>
          <t>Estimated route distances are best-available approximations (km by sea).</t>
        </is>
      </c>
    </row>
    <row r="6" ht="21.75" customHeight="1" s="40">
      <c r="A6" s="44" t="inlineStr">
        <is>
          <t>Shipment</t>
        </is>
      </c>
      <c r="B6" s="44" t="inlineStr">
        <is>
          <t>Weight (kg)</t>
        </is>
      </c>
      <c r="C6" s="44" t="inlineStr">
        <is>
          <t>Weight (tonnes)</t>
        </is>
      </c>
      <c r="D6" s="44" t="inlineStr">
        <is>
          <t>Route</t>
        </is>
      </c>
      <c r="E6" s="44" t="inlineStr">
        <is>
          <t>Est. Distance (km)</t>
        </is>
      </c>
      <c r="F6" s="44" t="inlineStr">
        <is>
          <t>kg CO₂e</t>
        </is>
      </c>
      <c r="G6" s="44" t="inlineStr">
        <is>
          <t>tCO₂e</t>
        </is>
      </c>
    </row>
    <row r="7" ht="18" customHeight="1" s="40">
      <c r="A7" s="68" t="inlineStr">
        <is>
          <t>3.5 FCL — DHL</t>
        </is>
      </c>
      <c r="B7" s="69" t="n">
        <v>26060</v>
      </c>
      <c r="C7" s="78">
        <f>B7/1000</f>
        <v/>
      </c>
      <c r="D7" s="68" t="inlineStr">
        <is>
          <t>UK–Qatar / Brazil–USA / Japan–Bahrain</t>
        </is>
      </c>
      <c r="E7" s="69" t="n">
        <v>10433</v>
      </c>
      <c r="F7" s="72">
        <f>C7*E7*$C$3</f>
        <v/>
      </c>
      <c r="G7" s="79">
        <f>F7/1000</f>
        <v/>
      </c>
    </row>
    <row r="8" ht="18" customHeight="1" s="40">
      <c r="A8" s="68" t="inlineStr">
        <is>
          <t>0.5 FCL — DHL</t>
        </is>
      </c>
      <c r="B8" s="69" t="n">
        <v>4750</v>
      </c>
      <c r="C8" s="78">
        <f>B8/1000</f>
        <v/>
      </c>
      <c r="D8" s="68" t="inlineStr">
        <is>
          <t>UK–Brazil–Japan–Bahrain / UK–USA–UK</t>
        </is>
      </c>
      <c r="E8" s="69" t="n">
        <v>28450</v>
      </c>
      <c r="F8" s="72">
        <f>C8*E8*$C$3</f>
        <v/>
      </c>
      <c r="G8" s="79">
        <f>F8/1000</f>
        <v/>
      </c>
    </row>
    <row r="9" ht="19.5" customHeight="1" s="40">
      <c r="A9" s="74" t="inlineStr">
        <is>
          <t>SEA TOTAL</t>
        </is>
      </c>
      <c r="B9" s="50" t="n"/>
      <c r="C9" s="50" t="n"/>
      <c r="D9" s="50" t="n"/>
      <c r="E9" s="50" t="n"/>
      <c r="F9" s="76">
        <f>SUM(F7:F8)</f>
        <v/>
      </c>
      <c r="G9" s="77">
        <f>SUM(G7:G8)</f>
        <v/>
      </c>
    </row>
    <row r="10" ht="51.75" customHeight="1" s="40">
      <c r="A10" s="52" t="inlineStr">
        <is>
          <t>Distance note: UK–Qatar via Suez ~12,600 km; Brazil–USA ~10,400 km; Japan–Bahrain ~8,300 km → average ~10,433 km. UK–Brazil ~11,000 km; Brazil–Japan ~18,600 km; Japan–Bahrain ~8,300 km; Bahrain–UK ~7,800 km; UK–USA ~9,500 km; USA–UK ~9,500 km → total ~28,450 km for round trip. If DHL can provide confirmed tonne-km figures, use those in place of these estimates.</t>
        </is>
      </c>
    </row>
  </sheetData>
  <mergeCells count="4">
    <mergeCell ref="A2:G2"/>
    <mergeCell ref="A1:G1"/>
    <mergeCell ref="A10:G10"/>
    <mergeCell ref="A4:G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G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0" customWidth="1" style="39" min="1" max="1"/>
    <col width="16" customWidth="1" style="39" min="2" max="2"/>
    <col width="18" customWidth="1" style="39" min="3" max="3"/>
    <col width="16" customWidth="1" style="39" min="4" max="4"/>
    <col width="22" customWidth="1" style="39" min="5" max="6"/>
    <col width="18" customWidth="1" style="39" min="7" max="7"/>
  </cols>
  <sheetData>
    <row r="1" ht="27.75" customHeight="1" s="40">
      <c r="A1" s="65" t="inlineStr">
        <is>
          <t>AIR FREIGHT — 2024 WEC SEASON</t>
        </is>
      </c>
    </row>
    <row r="2" ht="15" customHeight="1" s="40">
      <c r="A2" s="42" t="inlineStr">
        <is>
          <t>EMISSION FACTOR ASSUMPTIONS (DEFRA 2024)</t>
        </is>
      </c>
    </row>
    <row r="3" ht="42.75" customHeight="1" s="40">
      <c r="A3" s="66" t="inlineStr">
        <is>
          <t>Air freight (long haul, no radiative forcing) kg CO₂e/t·km:</t>
        </is>
      </c>
      <c r="C3" s="80" t="n">
        <v>0.607</v>
      </c>
      <c r="D3" s="43" t="inlineStr">
        <is>
          <t>Source: DEFRA 2024 — use with/without RF factor below</t>
        </is>
      </c>
    </row>
    <row r="4" ht="42.75" customHeight="1" s="40">
      <c r="A4" s="66" t="inlineStr">
        <is>
          <t>Radiative Forcing (RF) multiplier (DEFRA recommendation for aviation):</t>
        </is>
      </c>
      <c r="C4" s="81" t="n">
        <v>2.7</v>
      </c>
      <c r="D4" s="43" t="inlineStr">
        <is>
          <t>Apply RF? Confirm with AvISO which approach used in VSME</t>
        </is>
      </c>
    </row>
    <row r="5" ht="27.75" customHeight="1" s="40">
      <c r="A5" s="43" t="inlineStr">
        <is>
          <t>Note: All air freight is operated by DHL as chartered flights. The 12 pallets below cover all chartered air freight for the 2024 WEC season.</t>
        </is>
      </c>
    </row>
    <row r="6" ht="21.75" customHeight="1" s="40">
      <c r="A6" s="44" t="inlineStr">
        <is>
          <t>Shipment</t>
        </is>
      </c>
      <c r="B6" s="44" t="inlineStr">
        <is>
          <t>Weight (kg)</t>
        </is>
      </c>
      <c r="C6" s="44" t="inlineStr">
        <is>
          <t>Weight (tonnes)</t>
        </is>
      </c>
      <c r="D6" s="44" t="inlineStr">
        <is>
          <t>Routes</t>
        </is>
      </c>
      <c r="E6" s="44" t="inlineStr">
        <is>
          <t>Est. Distance (km)</t>
        </is>
      </c>
      <c r="F6" s="44" t="inlineStr">
        <is>
          <t>kg CO₂e (no RF)</t>
        </is>
      </c>
      <c r="G6" s="44" t="inlineStr">
        <is>
          <t>tCO₂e (no RF)</t>
        </is>
      </c>
    </row>
    <row r="7" ht="18" customHeight="1" s="40">
      <c r="A7" s="68" t="inlineStr">
        <is>
          <t>LD Pallets ×5</t>
        </is>
      </c>
      <c r="B7" s="69" t="n">
        <v>11250</v>
      </c>
      <c r="C7" s="78">
        <f>B7/1000</f>
        <v/>
      </c>
      <c r="D7" s="68" t="inlineStr">
        <is>
          <t>Qatar–Stuttgart / Liège–Brazil / USA–Japan</t>
        </is>
      </c>
      <c r="E7" s="69" t="n">
        <v>8200</v>
      </c>
      <c r="F7" s="82">
        <f>C7*E7*$C$3</f>
        <v/>
      </c>
      <c r="G7" s="79">
        <f>F7/1000</f>
        <v/>
      </c>
    </row>
    <row r="8" ht="18" customHeight="1" s="40">
      <c r="A8" s="68" t="inlineStr">
        <is>
          <t>Q6 Pallets ×7</t>
        </is>
      </c>
      <c r="B8" s="69" t="n">
        <v>11810</v>
      </c>
      <c r="C8" s="78">
        <f>B8/1000</f>
        <v/>
      </c>
      <c r="D8" s="68" t="inlineStr">
        <is>
          <t>Qatar–Stuttgart / Liège–Brazil / USA–Japan</t>
        </is>
      </c>
      <c r="E8" s="69" t="n">
        <v>8200</v>
      </c>
      <c r="F8" s="82">
        <f>C8*E8*$C$3</f>
        <v/>
      </c>
      <c r="G8" s="79">
        <f>F8/1000</f>
        <v/>
      </c>
    </row>
    <row r="9" ht="19.5" customHeight="1" s="40">
      <c r="A9" s="74" t="inlineStr">
        <is>
          <t>AIR TOTAL (no RF)</t>
        </is>
      </c>
      <c r="B9" s="50" t="n"/>
      <c r="C9" s="50" t="n"/>
      <c r="D9" s="50" t="n"/>
      <c r="E9" s="50" t="n"/>
      <c r="F9" s="76">
        <f>SUM(F7:F8)</f>
        <v/>
      </c>
      <c r="G9" s="77">
        <f>SUM(G7:G8)</f>
        <v/>
      </c>
    </row>
    <row r="10" ht="19.5" customHeight="1" s="40">
      <c r="A10" s="83" t="inlineStr">
        <is>
          <t>AIR TOTAL (with RF ×2.7 uplift)</t>
        </is>
      </c>
      <c r="B10" s="84" t="n"/>
      <c r="C10" s="84" t="n"/>
      <c r="D10" s="84" t="n"/>
      <c r="E10" s="84" t="n"/>
      <c r="F10" s="85">
        <f>F9*C4</f>
        <v/>
      </c>
      <c r="G10" s="86">
        <f>G9*C4</f>
        <v/>
      </c>
    </row>
    <row r="11" ht="31.5" customHeight="1" s="40">
      <c r="A11" s="39" t="n"/>
    </row>
  </sheetData>
  <mergeCells count="4">
    <mergeCell ref="A2:G2"/>
    <mergeCell ref="A11:G11"/>
    <mergeCell ref="A1:G1"/>
    <mergeCell ref="A5:G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2"/>
  <sheetViews>
    <sheetView showGridLines="0" workbookViewId="0">
      <selection activeCell="A1" sqref="A1"/>
    </sheetView>
  </sheetViews>
  <sheetFormatPr baseColWidth="8" defaultRowHeight="15"/>
  <cols>
    <col width="22" customWidth="1" style="40" min="1" max="1"/>
    <col width="10" customWidth="1" style="40" min="2" max="2"/>
    <col width="8" customWidth="1" style="40" min="3" max="3"/>
    <col width="10" customWidth="1" style="40" min="4" max="4"/>
    <col width="16" customWidth="1" style="40" min="5" max="5"/>
    <col width="14" customWidth="1" style="40" min="6" max="6"/>
    <col width="14" customWidth="1" style="40" min="7" max="7"/>
  </cols>
  <sheetData>
    <row r="1" ht="30" customHeight="1" s="40">
      <c r="A1" s="87" t="inlineStr">
        <is>
          <t>ROAD FREIGHT — 2025 WEC SEASON</t>
        </is>
      </c>
      <c r="B1" s="61" t="n"/>
      <c r="C1" s="61" t="n"/>
      <c r="D1" s="61" t="n"/>
      <c r="E1" s="61" t="n"/>
      <c r="F1" s="61" t="n"/>
      <c r="G1" s="61" t="n"/>
    </row>
    <row r="2" ht="18" customHeight="1" s="40">
      <c r="A2" s="88" t="inlineStr">
        <is>
          <t>EMISSION FACTOR ASSUMPTIONS (DEFRA 2024)</t>
        </is>
      </c>
      <c r="B2" s="89" t="n"/>
      <c r="C2" s="89" t="n"/>
      <c r="D2" s="89" t="n"/>
      <c r="E2" s="89" t="n"/>
      <c r="F2" s="89" t="n"/>
      <c r="G2" s="89" t="n"/>
    </row>
    <row r="3" ht="16" customHeight="1" s="40">
      <c r="A3" s="90" t="inlineStr">
        <is>
          <t>Diesel emission factor (kg CO₂e per litre):</t>
        </is>
      </c>
      <c r="B3" s="91" t="n"/>
      <c r="C3" s="90" t="n">
        <v>2.51784</v>
      </c>
      <c r="D3" s="90" t="inlineStr">
        <is>
          <t>Source: DEFRA Conversion Factors 2024, Table 1</t>
        </is>
      </c>
      <c r="E3" s="91" t="n"/>
      <c r="F3" s="91" t="n"/>
      <c r="G3" s="91" t="n"/>
    </row>
    <row r="4" ht="16" customHeight="1" s="40">
      <c r="A4" s="90" t="inlineStr">
        <is>
          <t>Litres per UK gallon:</t>
        </is>
      </c>
      <c r="B4" s="91" t="n"/>
      <c r="C4" s="90" t="n">
        <v>4.54609</v>
      </c>
      <c r="D4" s="90" t="inlineStr">
        <is>
          <t>Standard UK measure</t>
        </is>
      </c>
      <c r="E4" s="91" t="n"/>
      <c r="F4" s="91" t="n"/>
      <c r="G4" s="91" t="n"/>
    </row>
    <row r="6" ht="18" customHeight="1" s="40">
      <c r="A6" s="92" t="inlineStr">
        <is>
          <t>Vehicle Type</t>
        </is>
      </c>
      <c r="B6" s="92" t="inlineStr">
        <is>
          <t>Miles</t>
        </is>
      </c>
      <c r="C6" s="92" t="inlineStr">
        <is>
          <t>MPG</t>
        </is>
      </c>
      <c r="D6" s="92" t="inlineStr">
        <is>
          <t>Fuel Type</t>
        </is>
      </c>
      <c r="E6" s="92" t="inlineStr">
        <is>
          <t>Litres Consumed</t>
        </is>
      </c>
      <c r="F6" s="92" t="inlineStr">
        <is>
          <t>kg CO₂e</t>
        </is>
      </c>
      <c r="G6" s="92" t="inlineStr">
        <is>
          <t>tCO₂e</t>
        </is>
      </c>
    </row>
    <row r="7" ht="18" customHeight="1" s="40">
      <c r="A7" s="93" t="inlineStr">
        <is>
          <t>HGV (Road Freight)</t>
        </is>
      </c>
      <c r="B7" s="94" t="n">
        <v>23200</v>
      </c>
      <c r="C7" s="95" t="n">
        <v>13.7</v>
      </c>
      <c r="D7" s="93" t="inlineStr">
        <is>
          <t>Diesel</t>
        </is>
      </c>
      <c r="E7" s="94">
        <f>B7/C7*$C$4</f>
        <v/>
      </c>
      <c r="F7" s="94">
        <f>E7*$C$3</f>
        <v/>
      </c>
      <c r="G7" s="96">
        <f>F7/1000</f>
        <v/>
      </c>
    </row>
    <row r="8" ht="18" customHeight="1" s="40">
      <c r="A8" s="97" t="inlineStr">
        <is>
          <t>Minibus (Staff)</t>
        </is>
      </c>
      <c r="B8" s="98" t="n">
        <v>6160</v>
      </c>
      <c r="C8" s="99" t="n">
        <v>45</v>
      </c>
      <c r="D8" s="97" t="inlineStr">
        <is>
          <t>Diesel</t>
        </is>
      </c>
      <c r="E8" s="98">
        <f>B8/C8*$C$4</f>
        <v/>
      </c>
      <c r="F8" s="98">
        <f>E8*$C$3</f>
        <v/>
      </c>
      <c r="G8" s="100">
        <f>F8/1000</f>
        <v/>
      </c>
    </row>
    <row r="9" ht="18" customHeight="1" s="40">
      <c r="A9" s="93" t="inlineStr">
        <is>
          <t>Car (Staff)</t>
        </is>
      </c>
      <c r="B9" s="94" t="n">
        <v>2450</v>
      </c>
      <c r="C9" s="95" t="n">
        <v>40</v>
      </c>
      <c r="D9" s="93" t="inlineStr">
        <is>
          <t>Diesel</t>
        </is>
      </c>
      <c r="E9" s="94">
        <f>B9/C9*$C$4</f>
        <v/>
      </c>
      <c r="F9" s="94">
        <f>E9*$C$3</f>
        <v/>
      </c>
      <c r="G9" s="96">
        <f>F9/1000</f>
        <v/>
      </c>
    </row>
    <row r="10" ht="20" customHeight="1" s="40">
      <c r="A10" s="101" t="inlineStr">
        <is>
          <t>ROAD TOTAL</t>
        </is>
      </c>
      <c r="B10" s="61" t="n"/>
      <c r="C10" s="61" t="n"/>
      <c r="D10" s="61" t="n"/>
      <c r="E10" s="61" t="n"/>
      <c r="F10" s="102">
        <f>SUM(F7:F9)</f>
        <v/>
      </c>
      <c r="G10" s="103">
        <f>SUM(G7:G9)</f>
        <v/>
      </c>
    </row>
    <row r="12" ht="24" customHeight="1" s="40">
      <c r="A12" s="104" t="inlineStr">
        <is>
          <t>vs 2024: HGV reduced from 27,980 mi to 23,200 mi (↓17.1%). Minibus unchanged 6,160 mi. Car increased from 1,820 mi to 2,450 mi.</t>
        </is>
      </c>
      <c r="B12" s="91" t="n"/>
      <c r="C12" s="91" t="n"/>
      <c r="D12" s="91" t="n"/>
      <c r="E12" s="91" t="n"/>
      <c r="F12" s="91" t="n"/>
      <c r="G12" s="91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0"/>
  <sheetViews>
    <sheetView showGridLines="0" workbookViewId="0">
      <selection activeCell="A1" sqref="A1"/>
    </sheetView>
  </sheetViews>
  <sheetFormatPr baseColWidth="8" defaultRowHeight="15"/>
  <cols>
    <col width="18" customWidth="1" style="40" min="1" max="1"/>
    <col width="12" customWidth="1" style="40" min="2" max="2"/>
    <col width="14" customWidth="1" style="40" min="3" max="3"/>
    <col width="32" customWidth="1" style="40" min="4" max="4"/>
    <col width="16" customWidth="1" style="40" min="5" max="5"/>
    <col width="14" customWidth="1" style="40" min="6" max="6"/>
    <col width="14" customWidth="1" style="40" min="7" max="7"/>
  </cols>
  <sheetData>
    <row r="1" ht="30" customHeight="1" s="40">
      <c r="A1" s="87" t="inlineStr">
        <is>
          <t>SEA FREIGHT — 2025 WEC SEASON (DHL)  |  Data confirmed April 2026</t>
        </is>
      </c>
      <c r="B1" s="61" t="n"/>
      <c r="C1" s="61" t="n"/>
      <c r="D1" s="61" t="n"/>
      <c r="E1" s="61" t="n"/>
      <c r="F1" s="61" t="n"/>
      <c r="G1" s="61" t="n"/>
    </row>
    <row r="2" ht="18" customHeight="1" s="40">
      <c r="A2" s="88" t="inlineStr">
        <is>
          <t>EMISSION FACTOR ASSUMPTIONS (DEFRA 2024)</t>
        </is>
      </c>
      <c r="B2" s="89" t="n"/>
      <c r="C2" s="89" t="n"/>
      <c r="D2" s="89" t="n"/>
      <c r="E2" s="89" t="n"/>
      <c r="F2" s="89" t="n"/>
      <c r="G2" s="89" t="n"/>
    </row>
    <row r="3" ht="16" customHeight="1" s="40">
      <c r="A3" s="90" t="inlineStr">
        <is>
          <t>Container ship CO₂e factor (kg per tonne·km):</t>
        </is>
      </c>
      <c r="B3" s="91" t="n"/>
      <c r="C3" s="90" t="n">
        <v>0.01634</v>
      </c>
      <c r="D3" s="90" t="inlineStr">
        <is>
          <t>Source: DEFRA Conversion Factors 2024, Freight Table</t>
        </is>
      </c>
      <c r="E3" s="91" t="n"/>
      <c r="F3" s="91" t="n"/>
      <c r="G3" s="91" t="n"/>
    </row>
    <row r="4" ht="16" customHeight="1" s="40">
      <c r="A4" s="90" t="inlineStr">
        <is>
          <t>Estimated route distances are best-available approximations (km by sea).</t>
        </is>
      </c>
      <c r="B4" s="91" t="n"/>
      <c r="C4" s="90" t="inlineStr"/>
      <c r="D4" s="90" t="inlineStr"/>
      <c r="E4" s="91" t="n"/>
      <c r="F4" s="91" t="n"/>
      <c r="G4" s="91" t="n"/>
    </row>
    <row r="6" ht="18" customHeight="1" s="40">
      <c r="A6" s="92" t="inlineStr">
        <is>
          <t>Shipment</t>
        </is>
      </c>
      <c r="B6" s="92" t="inlineStr">
        <is>
          <t>Weight (kg)</t>
        </is>
      </c>
      <c r="C6" s="92" t="inlineStr">
        <is>
          <t>Weight (tonnes)</t>
        </is>
      </c>
      <c r="D6" s="92" t="inlineStr">
        <is>
          <t>Route</t>
        </is>
      </c>
      <c r="E6" s="92" t="inlineStr">
        <is>
          <t>Est. Distance (km)</t>
        </is>
      </c>
      <c r="F6" s="92" t="inlineStr">
        <is>
          <t>kg CO₂e</t>
        </is>
      </c>
      <c r="G6" s="92" t="inlineStr">
        <is>
          <t>tCO₂e</t>
        </is>
      </c>
    </row>
    <row r="7" ht="18" customHeight="1" s="40">
      <c r="A7" s="93" t="inlineStr">
        <is>
          <t>3.5 FCL — DHL</t>
        </is>
      </c>
      <c r="B7" s="105" t="n">
        <v>26060</v>
      </c>
      <c r="C7" s="106">
        <f>B7/1000</f>
        <v/>
      </c>
      <c r="D7" s="93" t="inlineStr">
        <is>
          <t>UK–Qatar / Brazil–USA / Japan–Bahrain</t>
        </is>
      </c>
      <c r="E7" s="105" t="n">
        <v>10433</v>
      </c>
      <c r="F7" s="105">
        <f>C7*E7*$C$3</f>
        <v/>
      </c>
      <c r="G7" s="106">
        <f>F7/1000</f>
        <v/>
      </c>
    </row>
    <row r="8" ht="18" customHeight="1" s="40">
      <c r="A8" s="97" t="inlineStr">
        <is>
          <t>0.5 FCL — DHL</t>
        </is>
      </c>
      <c r="B8" s="107" t="n">
        <v>4750</v>
      </c>
      <c r="C8" s="108">
        <f>B8/1000</f>
        <v/>
      </c>
      <c r="D8" s="97" t="inlineStr">
        <is>
          <t>UK–Brazil–Japan–Bahrain / UK–USA–UK</t>
        </is>
      </c>
      <c r="E8" s="107" t="n">
        <v>28450</v>
      </c>
      <c r="F8" s="107">
        <f>C8*E8*$C$3</f>
        <v/>
      </c>
      <c r="G8" s="108">
        <f>F8/1000</f>
        <v/>
      </c>
    </row>
    <row r="9">
      <c r="A9" s="101" t="inlineStr">
        <is>
          <t>SEA TOTAL</t>
        </is>
      </c>
      <c r="B9" s="61" t="n"/>
      <c r="C9" s="61" t="n"/>
      <c r="D9" s="61" t="n"/>
      <c r="E9" s="61" t="n"/>
      <c r="F9" s="109">
        <f>SUM(F7:F8)</f>
        <v/>
      </c>
      <c r="G9" s="109">
        <f>SUM(G7:G8)</f>
        <v/>
      </c>
    </row>
    <row r="10" ht="24" customHeight="1" s="40">
      <c r="A10" s="110" t="inlineStr">
        <is>
          <t>Weights and routes IDENTICAL to 2024. No change in sea freight volume or DHL routing.</t>
        </is>
      </c>
      <c r="B10" s="64" t="n"/>
      <c r="C10" s="64" t="n"/>
      <c r="D10" s="64" t="n"/>
      <c r="E10" s="64" t="n"/>
      <c r="F10" s="64" t="n"/>
      <c r="G10" s="64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20" customWidth="1" style="40" min="1" max="1"/>
    <col width="12" customWidth="1" style="40" min="2" max="2"/>
    <col width="14" customWidth="1" style="40" min="3" max="3"/>
    <col width="32" customWidth="1" style="40" min="4" max="4"/>
    <col width="16" customWidth="1" style="40" min="5" max="5"/>
    <col width="16" customWidth="1" style="40" min="6" max="6"/>
    <col width="14" customWidth="1" style="40" min="7" max="7"/>
  </cols>
  <sheetData>
    <row r="1" ht="30" customHeight="1" s="40">
      <c r="A1" s="87" t="inlineStr">
        <is>
          <t>AIR FREIGHT — 2025 WEC SEASON (DHL CHARTERED)  |  Data confirmed April 2026</t>
        </is>
      </c>
      <c r="B1" s="61" t="n"/>
      <c r="C1" s="61" t="n"/>
      <c r="D1" s="61" t="n"/>
      <c r="E1" s="61" t="n"/>
      <c r="F1" s="61" t="n"/>
      <c r="G1" s="61" t="n"/>
    </row>
    <row r="2">
      <c r="A2" s="88" t="inlineStr">
        <is>
          <t>EMISSION FACTOR ASSUMPTIONS (DEFRA 2024)</t>
        </is>
      </c>
      <c r="B2" s="89" t="n"/>
      <c r="C2" s="89" t="n"/>
      <c r="D2" s="89" t="n"/>
      <c r="E2" s="89" t="n"/>
      <c r="F2" s="89" t="n"/>
      <c r="G2" s="89" t="n"/>
    </row>
    <row r="3" ht="16" customHeight="1" s="40">
      <c r="A3" s="90" t="inlineStr">
        <is>
          <t>Air freight (long haul, no RF) kg CO₂e/t·km:</t>
        </is>
      </c>
      <c r="B3" s="91" t="n"/>
      <c r="C3" s="90" t="n">
        <v>0.607</v>
      </c>
      <c r="D3" s="90" t="inlineStr">
        <is>
          <t>Source: DEFRA 2024</t>
        </is>
      </c>
      <c r="E3" s="91" t="n"/>
      <c r="F3" s="91" t="n"/>
      <c r="G3" s="91" t="n"/>
    </row>
    <row r="4" ht="16" customHeight="1" s="40">
      <c r="A4" s="90" t="inlineStr">
        <is>
          <t>Radiative Forcing (RF) multiplier:</t>
        </is>
      </c>
      <c r="B4" s="91" t="n"/>
      <c r="C4" s="90" t="n">
        <v>2.7</v>
      </c>
      <c r="D4" s="90" t="inlineStr">
        <is>
          <t>DEFRA recommendation — check with AvISO which approach used in VSME</t>
        </is>
      </c>
      <c r="E4" s="91" t="n"/>
      <c r="F4" s="91" t="n"/>
      <c r="G4" s="91" t="n"/>
    </row>
    <row r="5" ht="16" customHeight="1" s="40">
      <c r="A5" s="90" t="inlineStr">
        <is>
          <t>All air freight is DHL chartered flights. 12 pallets = full 2025 WEC season.</t>
        </is>
      </c>
      <c r="B5" s="91" t="n"/>
      <c r="C5" s="90" t="inlineStr"/>
      <c r="D5" s="90" t="inlineStr"/>
      <c r="E5" s="91" t="n"/>
      <c r="F5" s="91" t="n"/>
      <c r="G5" s="91" t="n"/>
    </row>
    <row r="7" ht="18" customHeight="1" s="40">
      <c r="A7" s="92" t="inlineStr">
        <is>
          <t>Shipment</t>
        </is>
      </c>
      <c r="B7" s="92" t="inlineStr">
        <is>
          <t>Weight (kg)</t>
        </is>
      </c>
      <c r="C7" s="92" t="inlineStr">
        <is>
          <t>Weight (tonnes)</t>
        </is>
      </c>
      <c r="D7" s="92" t="inlineStr">
        <is>
          <t>Routes</t>
        </is>
      </c>
      <c r="E7" s="92" t="inlineStr">
        <is>
          <t>Est. Distance (km)</t>
        </is>
      </c>
      <c r="F7" s="92" t="inlineStr">
        <is>
          <t>kg CO₂e (no RF)</t>
        </is>
      </c>
      <c r="G7" s="92" t="inlineStr">
        <is>
          <t>tCO₂e (no RF)</t>
        </is>
      </c>
    </row>
    <row r="8" ht="18" customHeight="1" s="40">
      <c r="A8" s="93" t="inlineStr">
        <is>
          <t>LD Pallets ×5</t>
        </is>
      </c>
      <c r="B8" s="105" t="n">
        <v>11250</v>
      </c>
      <c r="C8" s="106">
        <f>B8/1000</f>
        <v/>
      </c>
      <c r="D8" s="93" t="inlineStr">
        <is>
          <t>Qatar–Stuttgart / Liège–Brazil / USA–Japan</t>
        </is>
      </c>
      <c r="E8" s="105" t="n">
        <v>8200</v>
      </c>
      <c r="F8" s="105">
        <f>C8*E8*$C$3</f>
        <v/>
      </c>
      <c r="G8" s="106">
        <f>F8/1000</f>
        <v/>
      </c>
    </row>
    <row r="9" ht="18" customHeight="1" s="40">
      <c r="A9" s="97" t="inlineStr">
        <is>
          <t>Q6 Pallets ×7</t>
        </is>
      </c>
      <c r="B9" s="107" t="n">
        <v>11810</v>
      </c>
      <c r="C9" s="108">
        <f>B9/1000</f>
        <v/>
      </c>
      <c r="D9" s="97" t="inlineStr">
        <is>
          <t>Qatar–Stuttgart / Liège–Brazil / USA–Japan</t>
        </is>
      </c>
      <c r="E9" s="107" t="n">
        <v>8200</v>
      </c>
      <c r="F9" s="107">
        <f>C9*E9*$C$3</f>
        <v/>
      </c>
      <c r="G9" s="108">
        <f>F9/1000</f>
        <v/>
      </c>
    </row>
    <row r="10" ht="20" customHeight="1" s="40">
      <c r="A10" s="101" t="inlineStr">
        <is>
          <t>AIR TOTAL (no RF)</t>
        </is>
      </c>
      <c r="B10" s="61" t="n"/>
      <c r="C10" s="61" t="n"/>
      <c r="D10" s="61" t="n"/>
      <c r="E10" s="61" t="n"/>
      <c r="F10" s="109">
        <f>SUM(F8:F9)</f>
        <v/>
      </c>
      <c r="G10" s="109">
        <f>SUM(G8:G9)</f>
        <v/>
      </c>
    </row>
    <row r="11" ht="18" customHeight="1" s="40">
      <c r="A11" s="111" t="inlineStr">
        <is>
          <t>AIR TOTAL (with RF ×2.7)</t>
        </is>
      </c>
      <c r="B11" s="91" t="n"/>
      <c r="C11" s="91" t="n"/>
      <c r="D11" s="91" t="n"/>
      <c r="E11" s="91" t="n"/>
      <c r="F11" s="112">
        <f>F10*$C$4</f>
        <v/>
      </c>
      <c r="G11" s="113">
        <f>G10*$C$4</f>
        <v/>
      </c>
    </row>
    <row r="13" ht="24" customHeight="1" s="40">
      <c r="A13" s="110" t="inlineStr">
        <is>
          <t>Weights and routes IDENTICAL to 2024. No change in DHL chartered air freight volume or routing.</t>
        </is>
      </c>
      <c r="B13" s="64" t="n"/>
      <c r="C13" s="64" t="n"/>
      <c r="D13" s="64" t="n"/>
      <c r="E13" s="64" t="n"/>
      <c r="F13" s="64" t="n"/>
      <c r="G13" s="64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2026-03-24T11:38:43Z</dcterms:created>
  <dcterms:modified xmlns:dcterms="http://purl.org/dc/terms/" xmlns:xsi="http://www.w3.org/2001/XMLSchema-instance" xsi:type="dcterms:W3CDTF">2026-04-07T13:27:29Z</dcterms:modified>
  <cp:revision>0</cp:revision>
</cp:coreProperties>
</file>